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epicoec-my.sharepoint.com/personal/sara_zurita_epico_gob_ec/Documents/SZURITA/2024/Informes/LOTAIP/02. Febrero/"/>
    </mc:Choice>
  </mc:AlternateContent>
  <xr:revisionPtr revIDLastSave="387" documentId="13_ncr:1_{17EB29BA-4BB3-432D-BBF6-7D3A98F303EA}" xr6:coauthVersionLast="47" xr6:coauthVersionMax="47" xr10:uidLastSave="{A29A4BA8-E27E-4E56-AA00-17037CA4E8C3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2" i="2" l="1"/>
  <c r="H2" i="2"/>
  <c r="I32" i="2" l="1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31" i="2"/>
  <c r="H30" i="2"/>
  <c r="H29" i="2"/>
  <c r="L28" i="2"/>
  <c r="H28" i="2"/>
  <c r="H27" i="2" l="1"/>
  <c r="H26" i="2"/>
  <c r="H25" i="2"/>
  <c r="H24" i="2"/>
  <c r="H23" i="2"/>
  <c r="H22" i="2"/>
  <c r="H21" i="2"/>
  <c r="H20" i="2"/>
  <c r="H19" i="2"/>
  <c r="H18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32" i="2"/>
  <c r="H17" i="2"/>
  <c r="G17" i="2"/>
  <c r="G16" i="2"/>
  <c r="G28" i="2"/>
  <c r="L16" i="2" l="1"/>
  <c r="L17" i="2"/>
  <c r="K32" i="2"/>
  <c r="J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5" i="2"/>
  <c r="G14" i="2"/>
  <c r="G13" i="2"/>
  <c r="G12" i="2"/>
  <c r="G11" i="2"/>
  <c r="L10" i="2"/>
  <c r="G10" i="2"/>
  <c r="G9" i="2"/>
  <c r="G8" i="2"/>
  <c r="G7" i="2"/>
  <c r="G6" i="2"/>
  <c r="G5" i="2"/>
  <c r="G4" i="2"/>
  <c r="G3" i="2"/>
  <c r="G2" i="2"/>
  <c r="G32" i="2" s="1"/>
  <c r="L30" i="2" l="1"/>
  <c r="L5" i="2"/>
  <c r="L31" i="2"/>
  <c r="L25" i="2"/>
  <c r="L23" i="2"/>
  <c r="L24" i="2"/>
  <c r="L15" i="2"/>
  <c r="L26" i="2"/>
  <c r="L29" i="2"/>
  <c r="L22" i="2"/>
  <c r="L21" i="2"/>
  <c r="L2" i="2"/>
  <c r="L27" i="2"/>
  <c r="L20" i="2"/>
  <c r="L11" i="2"/>
  <c r="L3" i="2"/>
  <c r="L6" i="2"/>
  <c r="L19" i="2"/>
  <c r="L13" i="2"/>
  <c r="L18" i="2"/>
  <c r="L14" i="2"/>
  <c r="L12" i="2"/>
  <c r="L9" i="2"/>
  <c r="L8" i="2"/>
  <c r="L7" i="2"/>
  <c r="L4" i="2"/>
  <c r="L32" i="2" l="1"/>
</calcChain>
</file>

<file path=xl/sharedStrings.xml><?xml version="1.0" encoding="utf-8"?>
<sst xmlns="http://schemas.openxmlformats.org/spreadsheetml/2006/main" count="146" uniqueCount="76">
  <si>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</si>
  <si>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</si>
  <si>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</si>
  <si>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</si>
  <si>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</si>
  <si>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</si>
  <si>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</si>
  <si>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</si>
  <si>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</si>
  <si>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</si>
  <si>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</si>
  <si>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</si>
  <si>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</si>
  <si>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</si>
  <si>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</si>
  <si>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</si>
  <si>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</si>
  <si>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</si>
  <si>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</si>
  <si>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</si>
  <si>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</si>
  <si>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</si>
  <si>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</si>
  <si>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</si>
  <si>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</si>
  <si>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</si>
  <si>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</si>
  <si>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</si>
  <si>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</si>
  <si>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</si>
  <si>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</si>
  <si>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</si>
  <si>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</si>
  <si>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</si>
  <si>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</si>
  <si>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</si>
  <si>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</si>
  <si>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</si>
  <si>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</si>
  <si>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 xml:space="preserve">Especialista Del Proyecto Impulso Económico </t>
  </si>
  <si>
    <t>Ley Orgánica de Empresas Públicas (LOEP)</t>
  </si>
  <si>
    <t>51.05.10</t>
  </si>
  <si>
    <t>Coordinadora De Despacho</t>
  </si>
  <si>
    <t>Analista De Ecosistema De Innovación E Inteligencia De Oportunidades 2</t>
  </si>
  <si>
    <t>Gerente General</t>
  </si>
  <si>
    <t>51.01.05</t>
  </si>
  <si>
    <t>Tesorera</t>
  </si>
  <si>
    <t>Analista De  Emprendimiento 1</t>
  </si>
  <si>
    <t>Analista De Emprendimiento 1</t>
  </si>
  <si>
    <t>Gerente De Asesoria Juridica</t>
  </si>
  <si>
    <t>Asistente De Observatorio Y Datos Abiertos</t>
  </si>
  <si>
    <t>Analista De Contratación Pública Y Resoluciones 3</t>
  </si>
  <si>
    <t>Asistente de Comunicación y Relaciones Estratégicas</t>
  </si>
  <si>
    <t>Gerente Administrativo Financiero</t>
  </si>
  <si>
    <t>Directora Financiera</t>
  </si>
  <si>
    <t>Gerente De Ecosistema De Innovación E Inteligencia De Oportunidades</t>
  </si>
  <si>
    <t>Contadora</t>
  </si>
  <si>
    <t>Analista de Mercadeo y Ventas 3</t>
  </si>
  <si>
    <t>Auxiliar De Servicios Generales</t>
  </si>
  <si>
    <t>Analista De Tecnologias De La Información Y Comunicaciones 3</t>
  </si>
  <si>
    <t>Analista De Normativa Y Patrocinio Jurídico 3</t>
  </si>
  <si>
    <t>Directora De Comunicación Y Relaciones Estratégicas</t>
  </si>
  <si>
    <t>Analista De Contabilidad 1</t>
  </si>
  <si>
    <t>Analista De Presupuesto 1</t>
  </si>
  <si>
    <t>Analista de Desarrollo Humano y Remuneraciones 3</t>
  </si>
  <si>
    <t>TOTAL DE REMUNERACIONES UNIFICADAS</t>
  </si>
  <si>
    <t>DIRECCIÓN DE TALENTO HUMANO</t>
  </si>
  <si>
    <t>ECON. RICARDO PARRA GONZÁLEZ</t>
  </si>
  <si>
    <t>ricardo.parra@epico.gob.ec</t>
  </si>
  <si>
    <t>(04) 390-6090 EXTENSIÓN 104</t>
  </si>
  <si>
    <t>Directora Administrativa</t>
  </si>
  <si>
    <t>Gerente Del Proyecto Impulso Económico</t>
  </si>
  <si>
    <t>Directora de Emprendimiento</t>
  </si>
  <si>
    <t>Analista de Negocios e Inversiones 3</t>
  </si>
  <si>
    <t>Analista de Planificación 3</t>
  </si>
  <si>
    <t>Asistente de Tecnologías de la Información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</si>
</sst>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1"/>
  <sheetViews>
    <sheetView tabSelected="1" workbookViewId="0">
      <selection activeCell="D7" sqref="D7"/>
    </sheetView>
  </sheetViews>
  <sheetFormatPr baseColWidth="10" defaultColWidth="14.42578125" defaultRowHeight="15" customHeight="1" x14ac:dyDescent="0.25"/>
  <cols>
    <col min="1" max="1" width="13" bestFit="1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0" x14ac:dyDescent="0.25">
      <c r="A2" s="15">
        <v>1</v>
      </c>
      <c r="B2" s="17" t="s">
        <v>75</v>
      </c>
      <c r="C2" s="18" t="s">
        <v>40</v>
      </c>
      <c r="D2" s="18" t="s">
        <v>41</v>
      </c>
      <c r="E2" s="22">
        <v>7</v>
      </c>
      <c r="F2" s="20">
        <v>817</v>
      </c>
      <c r="G2" s="21">
        <f t="shared" ref="G2:G31" si="0">+F2*12</f>
        <v>9804</v>
      </c>
      <c r="H2" s="23">
        <f>(F2/12)*2</f>
        <v>136.16666666666666</v>
      </c>
      <c r="I2" s="23">
        <f>(460/12)*2</f>
        <v>76.666666666666671</v>
      </c>
      <c r="J2" s="21">
        <v>0</v>
      </c>
      <c r="K2" s="21">
        <v>0</v>
      </c>
      <c r="L2" s="21">
        <f>SUM(H2:K2)</f>
        <v>212.83333333333331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4" ht="30" x14ac:dyDescent="0.25">
      <c r="A3" s="15">
        <v>2</v>
      </c>
      <c r="B3" s="17" t="s">
        <v>42</v>
      </c>
      <c r="C3" s="18" t="s">
        <v>40</v>
      </c>
      <c r="D3" s="18" t="s">
        <v>41</v>
      </c>
      <c r="E3" s="22">
        <v>13</v>
      </c>
      <c r="F3" s="20">
        <v>1676</v>
      </c>
      <c r="G3" s="21">
        <f t="shared" si="0"/>
        <v>20112</v>
      </c>
      <c r="H3" s="23">
        <f t="shared" ref="H2:H15" si="1">(F3/12)*2</f>
        <v>279.33333333333331</v>
      </c>
      <c r="I3" s="23">
        <f t="shared" ref="I2:I15" si="2">(460/12)*2</f>
        <v>76.666666666666671</v>
      </c>
      <c r="J3" s="21">
        <v>0</v>
      </c>
      <c r="K3" s="21">
        <v>0</v>
      </c>
      <c r="L3" s="21">
        <f t="shared" ref="L3:L9" si="3">SUM(H3:K3)</f>
        <v>356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4" ht="30" x14ac:dyDescent="0.25">
      <c r="A4" s="15">
        <v>3</v>
      </c>
      <c r="B4" s="17" t="s">
        <v>43</v>
      </c>
      <c r="C4" s="18" t="s">
        <v>40</v>
      </c>
      <c r="D4" s="18" t="s">
        <v>41</v>
      </c>
      <c r="E4" s="22">
        <v>12</v>
      </c>
      <c r="F4" s="20">
        <v>1412</v>
      </c>
      <c r="G4" s="21">
        <f t="shared" si="0"/>
        <v>16944</v>
      </c>
      <c r="H4" s="23">
        <f t="shared" si="1"/>
        <v>235.33333333333334</v>
      </c>
      <c r="I4" s="23">
        <f t="shared" si="2"/>
        <v>76.666666666666671</v>
      </c>
      <c r="J4" s="21">
        <v>0</v>
      </c>
      <c r="K4" s="21">
        <v>0</v>
      </c>
      <c r="L4" s="21">
        <f t="shared" si="3"/>
        <v>312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4" ht="30" x14ac:dyDescent="0.25">
      <c r="A5" s="15">
        <v>4</v>
      </c>
      <c r="B5" s="17" t="s">
        <v>44</v>
      </c>
      <c r="C5" s="18" t="s">
        <v>40</v>
      </c>
      <c r="D5" s="18" t="s">
        <v>45</v>
      </c>
      <c r="E5" s="22">
        <v>7</v>
      </c>
      <c r="F5" s="20">
        <v>5009</v>
      </c>
      <c r="G5" s="21">
        <f t="shared" si="0"/>
        <v>60108</v>
      </c>
      <c r="H5" s="23">
        <f t="shared" si="1"/>
        <v>834.83333333333337</v>
      </c>
      <c r="I5" s="23">
        <f t="shared" si="2"/>
        <v>76.666666666666671</v>
      </c>
      <c r="J5" s="21">
        <v>0</v>
      </c>
      <c r="K5" s="21">
        <v>0</v>
      </c>
      <c r="L5" s="21">
        <f t="shared" si="3"/>
        <v>911.5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4" ht="30" x14ac:dyDescent="0.25">
      <c r="A6" s="15">
        <v>5</v>
      </c>
      <c r="B6" s="17" t="s">
        <v>46</v>
      </c>
      <c r="C6" s="18" t="s">
        <v>40</v>
      </c>
      <c r="D6" s="18" t="s">
        <v>41</v>
      </c>
      <c r="E6" s="22">
        <v>13</v>
      </c>
      <c r="F6" s="20">
        <v>1676</v>
      </c>
      <c r="G6" s="21">
        <f t="shared" si="0"/>
        <v>20112</v>
      </c>
      <c r="H6" s="23">
        <f t="shared" si="1"/>
        <v>279.33333333333331</v>
      </c>
      <c r="I6" s="23">
        <f t="shared" si="2"/>
        <v>76.666666666666671</v>
      </c>
      <c r="J6" s="21">
        <v>0</v>
      </c>
      <c r="K6" s="21">
        <v>0</v>
      </c>
      <c r="L6" s="21">
        <f t="shared" si="3"/>
        <v>356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30" x14ac:dyDescent="0.25">
      <c r="A7" s="15">
        <v>6</v>
      </c>
      <c r="B7" s="17" t="s">
        <v>47</v>
      </c>
      <c r="C7" s="18" t="s">
        <v>40</v>
      </c>
      <c r="D7" s="18" t="s">
        <v>41</v>
      </c>
      <c r="E7" s="22">
        <v>11</v>
      </c>
      <c r="F7" s="20">
        <v>1212</v>
      </c>
      <c r="G7" s="21">
        <f t="shared" si="0"/>
        <v>14544</v>
      </c>
      <c r="H7" s="23">
        <f t="shared" si="1"/>
        <v>202</v>
      </c>
      <c r="I7" s="23">
        <f t="shared" si="2"/>
        <v>76.666666666666671</v>
      </c>
      <c r="J7" s="21">
        <v>0</v>
      </c>
      <c r="K7" s="23">
        <v>0</v>
      </c>
      <c r="L7" s="21">
        <f t="shared" si="3"/>
        <v>278.66666666666669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4" ht="30" x14ac:dyDescent="0.25">
      <c r="A8" s="15">
        <v>7</v>
      </c>
      <c r="B8" s="17" t="s">
        <v>48</v>
      </c>
      <c r="C8" s="18" t="s">
        <v>40</v>
      </c>
      <c r="D8" s="18" t="s">
        <v>41</v>
      </c>
      <c r="E8" s="22">
        <v>11</v>
      </c>
      <c r="F8" s="20">
        <v>1212</v>
      </c>
      <c r="G8" s="21">
        <f t="shared" si="0"/>
        <v>14544</v>
      </c>
      <c r="H8" s="23">
        <f t="shared" si="1"/>
        <v>202</v>
      </c>
      <c r="I8" s="23">
        <f t="shared" si="2"/>
        <v>76.666666666666671</v>
      </c>
      <c r="J8" s="21">
        <v>0</v>
      </c>
      <c r="K8" s="21">
        <v>0</v>
      </c>
      <c r="L8" s="21">
        <f t="shared" si="3"/>
        <v>278.66666666666669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4" ht="30" x14ac:dyDescent="0.25">
      <c r="A9" s="15">
        <v>8</v>
      </c>
      <c r="B9" s="17" t="s">
        <v>49</v>
      </c>
      <c r="C9" s="18" t="s">
        <v>40</v>
      </c>
      <c r="D9" s="18" t="s">
        <v>45</v>
      </c>
      <c r="E9" s="22">
        <v>6</v>
      </c>
      <c r="F9" s="20">
        <v>4508</v>
      </c>
      <c r="G9" s="21">
        <f t="shared" si="0"/>
        <v>54096</v>
      </c>
      <c r="H9" s="23">
        <f t="shared" si="1"/>
        <v>751.33333333333337</v>
      </c>
      <c r="I9" s="23">
        <f t="shared" si="2"/>
        <v>76.666666666666671</v>
      </c>
      <c r="J9" s="21">
        <v>0</v>
      </c>
      <c r="K9" s="21">
        <v>0</v>
      </c>
      <c r="L9" s="21">
        <f t="shared" si="3"/>
        <v>828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4" ht="30" x14ac:dyDescent="0.25">
      <c r="A10" s="15">
        <v>9</v>
      </c>
      <c r="B10" s="16" t="s">
        <v>71</v>
      </c>
      <c r="C10" s="18" t="s">
        <v>40</v>
      </c>
      <c r="D10" s="18" t="s">
        <v>45</v>
      </c>
      <c r="E10" s="22">
        <v>6</v>
      </c>
      <c r="F10" s="20">
        <v>4508</v>
      </c>
      <c r="G10" s="21">
        <f t="shared" si="0"/>
        <v>54096</v>
      </c>
      <c r="H10" s="23">
        <f t="shared" si="1"/>
        <v>751.33333333333337</v>
      </c>
      <c r="I10" s="23">
        <f t="shared" si="2"/>
        <v>76.666666666666671</v>
      </c>
      <c r="J10" s="21">
        <v>0</v>
      </c>
      <c r="K10" s="21">
        <v>0</v>
      </c>
      <c r="L10" s="21">
        <f>SUBTOTAL(9,H10:K10)</f>
        <v>828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30" x14ac:dyDescent="0.25">
      <c r="A11" s="15">
        <v>10</v>
      </c>
      <c r="B11" s="16" t="s">
        <v>50</v>
      </c>
      <c r="C11" s="18" t="s">
        <v>40</v>
      </c>
      <c r="D11" s="18" t="s">
        <v>41</v>
      </c>
      <c r="E11" s="19">
        <v>7</v>
      </c>
      <c r="F11" s="20">
        <v>817</v>
      </c>
      <c r="G11" s="21">
        <f t="shared" si="0"/>
        <v>9804</v>
      </c>
      <c r="H11" s="23">
        <f t="shared" si="1"/>
        <v>136.16666666666666</v>
      </c>
      <c r="I11" s="23">
        <f t="shared" si="2"/>
        <v>76.666666666666671</v>
      </c>
      <c r="J11" s="21">
        <v>0</v>
      </c>
      <c r="K11" s="21">
        <v>0</v>
      </c>
      <c r="L11" s="21">
        <f>SUM(H11:K11)</f>
        <v>212.83333333333331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4" ht="30" x14ac:dyDescent="0.25">
      <c r="A12" s="15">
        <v>11</v>
      </c>
      <c r="B12" s="17" t="s">
        <v>51</v>
      </c>
      <c r="C12" s="18" t="s">
        <v>40</v>
      </c>
      <c r="D12" s="18" t="s">
        <v>41</v>
      </c>
      <c r="E12" s="22">
        <v>13</v>
      </c>
      <c r="F12" s="20">
        <v>1676</v>
      </c>
      <c r="G12" s="21">
        <f t="shared" si="0"/>
        <v>20112</v>
      </c>
      <c r="H12" s="23">
        <f t="shared" si="1"/>
        <v>279.33333333333331</v>
      </c>
      <c r="I12" s="23">
        <f t="shared" si="2"/>
        <v>76.666666666666671</v>
      </c>
      <c r="J12" s="21">
        <v>0</v>
      </c>
      <c r="K12" s="21">
        <v>0</v>
      </c>
      <c r="L12" s="21">
        <f t="shared" ref="L12:L19" si="4">SUM(H12:K12)</f>
        <v>356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ht="30" x14ac:dyDescent="0.25">
      <c r="A13" s="15">
        <v>12</v>
      </c>
      <c r="B13" s="17" t="s">
        <v>70</v>
      </c>
      <c r="C13" s="18" t="s">
        <v>40</v>
      </c>
      <c r="D13" s="18" t="s">
        <v>45</v>
      </c>
      <c r="E13" s="24">
        <v>3</v>
      </c>
      <c r="F13" s="20">
        <v>2588</v>
      </c>
      <c r="G13" s="21">
        <f t="shared" si="0"/>
        <v>31056</v>
      </c>
      <c r="H13" s="23">
        <f t="shared" si="1"/>
        <v>431.33333333333331</v>
      </c>
      <c r="I13" s="23">
        <f t="shared" si="2"/>
        <v>76.666666666666671</v>
      </c>
      <c r="J13" s="21">
        <v>0</v>
      </c>
      <c r="K13" s="21">
        <v>0</v>
      </c>
      <c r="L13" s="21">
        <f t="shared" si="4"/>
        <v>508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4" ht="30" x14ac:dyDescent="0.25">
      <c r="A14" s="15">
        <v>13</v>
      </c>
      <c r="B14" s="17" t="s">
        <v>52</v>
      </c>
      <c r="C14" s="18" t="s">
        <v>40</v>
      </c>
      <c r="D14" s="18" t="s">
        <v>45</v>
      </c>
      <c r="E14" s="19">
        <v>7</v>
      </c>
      <c r="F14" s="20">
        <v>817</v>
      </c>
      <c r="G14" s="21">
        <f t="shared" si="0"/>
        <v>9804</v>
      </c>
      <c r="H14" s="23">
        <f t="shared" si="1"/>
        <v>136.16666666666666</v>
      </c>
      <c r="I14" s="23">
        <f t="shared" si="2"/>
        <v>76.666666666666671</v>
      </c>
      <c r="J14" s="21">
        <v>0</v>
      </c>
      <c r="K14" s="21">
        <v>0</v>
      </c>
      <c r="L14" s="21">
        <f t="shared" ref="L14" si="5">SUM(H14:K14)</f>
        <v>212.83333333333331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4" ht="30" x14ac:dyDescent="0.25">
      <c r="A15" s="15">
        <v>14</v>
      </c>
      <c r="B15" s="17" t="s">
        <v>51</v>
      </c>
      <c r="C15" s="18" t="s">
        <v>40</v>
      </c>
      <c r="D15" s="18" t="s">
        <v>41</v>
      </c>
      <c r="E15" s="22">
        <v>11</v>
      </c>
      <c r="F15" s="20">
        <v>1212</v>
      </c>
      <c r="G15" s="21">
        <f t="shared" si="0"/>
        <v>14544</v>
      </c>
      <c r="H15" s="23">
        <f t="shared" si="1"/>
        <v>202</v>
      </c>
      <c r="I15" s="23">
        <f t="shared" si="2"/>
        <v>76.666666666666671</v>
      </c>
      <c r="J15" s="21">
        <v>0</v>
      </c>
      <c r="K15" s="21">
        <v>0</v>
      </c>
      <c r="L15" s="21">
        <f t="shared" si="4"/>
        <v>278.66666666666669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4" ht="30" x14ac:dyDescent="0.25">
      <c r="A16" s="15">
        <v>15</v>
      </c>
      <c r="B16" s="16" t="s">
        <v>39</v>
      </c>
      <c r="C16" s="29" t="s">
        <v>40</v>
      </c>
      <c r="D16" s="18" t="s">
        <v>41</v>
      </c>
      <c r="E16" s="19">
        <v>13</v>
      </c>
      <c r="F16" s="20">
        <v>1676</v>
      </c>
      <c r="G16" s="21">
        <f>+F16*12</f>
        <v>20112</v>
      </c>
      <c r="H16" s="23">
        <f>((F16/12)*1)+88.42</f>
        <v>228.08666666666664</v>
      </c>
      <c r="I16" s="23">
        <f>((460/12)*1)+24.28</f>
        <v>62.613333333333337</v>
      </c>
      <c r="J16" s="21">
        <v>0</v>
      </c>
      <c r="K16" s="21">
        <v>0</v>
      </c>
      <c r="L16" s="21">
        <f>SUM(H16:K16)</f>
        <v>290.7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30" x14ac:dyDescent="0.25">
      <c r="A17" s="15">
        <v>16</v>
      </c>
      <c r="B17" s="16" t="s">
        <v>74</v>
      </c>
      <c r="C17" s="29" t="s">
        <v>40</v>
      </c>
      <c r="D17" s="18" t="s">
        <v>41</v>
      </c>
      <c r="E17" s="19">
        <v>13</v>
      </c>
      <c r="F17" s="20">
        <v>1676</v>
      </c>
      <c r="G17" s="21">
        <f>+F17*12</f>
        <v>20112</v>
      </c>
      <c r="H17" s="23">
        <f t="shared" ref="H17" si="6">(F17/12)*1</f>
        <v>139.66666666666666</v>
      </c>
      <c r="I17" s="23">
        <f t="shared" ref="I17:I27" si="7">(460/12)*2</f>
        <v>76.666666666666671</v>
      </c>
      <c r="J17" s="21">
        <v>0</v>
      </c>
      <c r="K17" s="21">
        <v>0</v>
      </c>
      <c r="L17" s="21">
        <f>SUM(H17:K17)</f>
        <v>216.33333333333331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30" x14ac:dyDescent="0.25">
      <c r="A18" s="15">
        <v>17</v>
      </c>
      <c r="B18" s="17" t="s">
        <v>53</v>
      </c>
      <c r="C18" s="18" t="s">
        <v>40</v>
      </c>
      <c r="D18" s="18" t="s">
        <v>45</v>
      </c>
      <c r="E18" s="22">
        <v>6</v>
      </c>
      <c r="F18" s="20">
        <v>4508</v>
      </c>
      <c r="G18" s="21">
        <f t="shared" si="0"/>
        <v>54096</v>
      </c>
      <c r="H18" s="23">
        <f t="shared" ref="H18:H27" si="8">(F18/12)*2</f>
        <v>751.33333333333337</v>
      </c>
      <c r="I18" s="23">
        <f t="shared" si="7"/>
        <v>76.666666666666671</v>
      </c>
      <c r="J18" s="21">
        <v>0</v>
      </c>
      <c r="K18" s="21">
        <v>0</v>
      </c>
      <c r="L18" s="21">
        <f t="shared" si="4"/>
        <v>828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30" x14ac:dyDescent="0.25">
      <c r="A19" s="15">
        <v>18</v>
      </c>
      <c r="B19" s="17" t="s">
        <v>54</v>
      </c>
      <c r="C19" s="18" t="s">
        <v>40</v>
      </c>
      <c r="D19" s="18" t="s">
        <v>45</v>
      </c>
      <c r="E19" s="19">
        <v>3</v>
      </c>
      <c r="F19" s="20">
        <v>2588</v>
      </c>
      <c r="G19" s="21">
        <f t="shared" si="0"/>
        <v>31056</v>
      </c>
      <c r="H19" s="23">
        <f t="shared" si="8"/>
        <v>431.33333333333331</v>
      </c>
      <c r="I19" s="23">
        <f t="shared" si="7"/>
        <v>76.666666666666671</v>
      </c>
      <c r="J19" s="21">
        <v>0</v>
      </c>
      <c r="K19" s="21">
        <v>0</v>
      </c>
      <c r="L19" s="21">
        <f t="shared" si="4"/>
        <v>508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30" x14ac:dyDescent="0.25">
      <c r="A20" s="15">
        <v>19</v>
      </c>
      <c r="B20" s="17" t="s">
        <v>55</v>
      </c>
      <c r="C20" s="18" t="s">
        <v>40</v>
      </c>
      <c r="D20" s="18" t="s">
        <v>45</v>
      </c>
      <c r="E20" s="22">
        <v>6</v>
      </c>
      <c r="F20" s="20">
        <v>4508</v>
      </c>
      <c r="G20" s="21">
        <f t="shared" si="0"/>
        <v>54096</v>
      </c>
      <c r="H20" s="23">
        <f t="shared" si="8"/>
        <v>751.33333333333337</v>
      </c>
      <c r="I20" s="23">
        <f t="shared" si="7"/>
        <v>76.666666666666671</v>
      </c>
      <c r="J20" s="21">
        <v>0</v>
      </c>
      <c r="K20" s="21">
        <v>0</v>
      </c>
      <c r="L20" s="21">
        <f>SUM(H20:K20)</f>
        <v>828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30" x14ac:dyDescent="0.25">
      <c r="A21" s="15">
        <v>20</v>
      </c>
      <c r="B21" s="17" t="s">
        <v>56</v>
      </c>
      <c r="C21" s="18" t="s">
        <v>40</v>
      </c>
      <c r="D21" s="18" t="s">
        <v>41</v>
      </c>
      <c r="E21" s="22">
        <v>13</v>
      </c>
      <c r="F21" s="20">
        <v>1676</v>
      </c>
      <c r="G21" s="21">
        <f t="shared" si="0"/>
        <v>20112</v>
      </c>
      <c r="H21" s="23">
        <f t="shared" si="8"/>
        <v>279.33333333333331</v>
      </c>
      <c r="I21" s="23">
        <f t="shared" si="7"/>
        <v>76.666666666666671</v>
      </c>
      <c r="J21" s="21">
        <v>0</v>
      </c>
      <c r="K21" s="21">
        <v>0</v>
      </c>
      <c r="L21" s="21">
        <f t="shared" ref="L21:L30" si="9">SUM(H21:K21)</f>
        <v>356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30" x14ac:dyDescent="0.25">
      <c r="A22" s="15">
        <v>21</v>
      </c>
      <c r="B22" s="17" t="s">
        <v>57</v>
      </c>
      <c r="C22" s="18" t="s">
        <v>40</v>
      </c>
      <c r="D22" s="18" t="s">
        <v>41</v>
      </c>
      <c r="E22" s="22">
        <v>13</v>
      </c>
      <c r="F22" s="20">
        <v>1676</v>
      </c>
      <c r="G22" s="21">
        <f t="shared" si="0"/>
        <v>20112</v>
      </c>
      <c r="H22" s="23">
        <f t="shared" si="8"/>
        <v>279.33333333333331</v>
      </c>
      <c r="I22" s="23">
        <f t="shared" si="7"/>
        <v>76.666666666666671</v>
      </c>
      <c r="J22" s="21">
        <v>0</v>
      </c>
      <c r="K22" s="21">
        <v>0</v>
      </c>
      <c r="L22" s="21">
        <f t="shared" si="9"/>
        <v>356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30" x14ac:dyDescent="0.25">
      <c r="A23" s="15">
        <v>22</v>
      </c>
      <c r="B23" s="16" t="s">
        <v>58</v>
      </c>
      <c r="C23" s="18" t="s">
        <v>40</v>
      </c>
      <c r="D23" s="18" t="s">
        <v>41</v>
      </c>
      <c r="E23" s="25">
        <v>1</v>
      </c>
      <c r="F23" s="20">
        <v>527</v>
      </c>
      <c r="G23" s="21">
        <f t="shared" si="0"/>
        <v>6324</v>
      </c>
      <c r="H23" s="23">
        <f t="shared" si="8"/>
        <v>87.833333333333329</v>
      </c>
      <c r="I23" s="23">
        <f t="shared" si="7"/>
        <v>76.666666666666671</v>
      </c>
      <c r="J23" s="21">
        <v>0</v>
      </c>
      <c r="K23" s="21">
        <v>0</v>
      </c>
      <c r="L23" s="21">
        <f t="shared" si="9"/>
        <v>164.5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30" x14ac:dyDescent="0.25">
      <c r="A24" s="15">
        <v>23</v>
      </c>
      <c r="B24" s="16" t="s">
        <v>59</v>
      </c>
      <c r="C24" s="18" t="s">
        <v>40</v>
      </c>
      <c r="D24" s="18" t="s">
        <v>41</v>
      </c>
      <c r="E24" s="22">
        <v>13</v>
      </c>
      <c r="F24" s="20">
        <v>1676</v>
      </c>
      <c r="G24" s="21">
        <f t="shared" si="0"/>
        <v>20112</v>
      </c>
      <c r="H24" s="23">
        <f t="shared" si="8"/>
        <v>279.33333333333331</v>
      </c>
      <c r="I24" s="23">
        <f t="shared" si="7"/>
        <v>76.666666666666671</v>
      </c>
      <c r="J24" s="21">
        <v>0</v>
      </c>
      <c r="K24" s="21">
        <v>0</v>
      </c>
      <c r="L24" s="21">
        <f t="shared" si="9"/>
        <v>356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30" x14ac:dyDescent="0.25">
      <c r="A25" s="15">
        <v>24</v>
      </c>
      <c r="B25" s="17" t="s">
        <v>72</v>
      </c>
      <c r="C25" s="18" t="s">
        <v>40</v>
      </c>
      <c r="D25" s="18" t="s">
        <v>41</v>
      </c>
      <c r="E25" s="25">
        <v>15</v>
      </c>
      <c r="F25" s="20">
        <v>2588</v>
      </c>
      <c r="G25" s="21">
        <f t="shared" si="0"/>
        <v>31056</v>
      </c>
      <c r="H25" s="23">
        <f t="shared" si="8"/>
        <v>431.33333333333331</v>
      </c>
      <c r="I25" s="23">
        <f t="shared" si="7"/>
        <v>76.666666666666671</v>
      </c>
      <c r="J25" s="21">
        <v>0</v>
      </c>
      <c r="K25" s="21">
        <v>0</v>
      </c>
      <c r="L25" s="21">
        <f t="shared" si="9"/>
        <v>508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30" x14ac:dyDescent="0.25">
      <c r="A26" s="15">
        <v>25</v>
      </c>
      <c r="B26" s="17" t="s">
        <v>60</v>
      </c>
      <c r="C26" s="18" t="s">
        <v>40</v>
      </c>
      <c r="D26" s="18" t="s">
        <v>41</v>
      </c>
      <c r="E26" s="22">
        <v>13</v>
      </c>
      <c r="F26" s="20">
        <v>1676</v>
      </c>
      <c r="G26" s="21">
        <f t="shared" si="0"/>
        <v>20112</v>
      </c>
      <c r="H26" s="23">
        <f t="shared" si="8"/>
        <v>279.33333333333331</v>
      </c>
      <c r="I26" s="23">
        <f t="shared" si="7"/>
        <v>76.666666666666671</v>
      </c>
      <c r="J26" s="21">
        <v>0</v>
      </c>
      <c r="K26" s="21">
        <v>0</v>
      </c>
      <c r="L26" s="21">
        <f t="shared" si="9"/>
        <v>356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30" x14ac:dyDescent="0.25">
      <c r="A27" s="15">
        <v>26</v>
      </c>
      <c r="B27" s="17" t="s">
        <v>61</v>
      </c>
      <c r="C27" s="18" t="s">
        <v>40</v>
      </c>
      <c r="D27" s="18" t="s">
        <v>45</v>
      </c>
      <c r="E27" s="26">
        <v>3</v>
      </c>
      <c r="F27" s="20">
        <v>2588</v>
      </c>
      <c r="G27" s="21">
        <f t="shared" si="0"/>
        <v>31056</v>
      </c>
      <c r="H27" s="23">
        <f t="shared" si="8"/>
        <v>431.33333333333331</v>
      </c>
      <c r="I27" s="23">
        <f t="shared" si="7"/>
        <v>76.666666666666671</v>
      </c>
      <c r="J27" s="21">
        <v>0</v>
      </c>
      <c r="K27" s="21">
        <v>0</v>
      </c>
      <c r="L27" s="21">
        <f t="shared" si="9"/>
        <v>508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29.25" customHeight="1" x14ac:dyDescent="0.25">
      <c r="A28" s="15">
        <v>27</v>
      </c>
      <c r="B28" s="16" t="s">
        <v>73</v>
      </c>
      <c r="C28" s="29" t="s">
        <v>40</v>
      </c>
      <c r="D28" s="18" t="s">
        <v>45</v>
      </c>
      <c r="E28" s="22">
        <v>13</v>
      </c>
      <c r="F28" s="20">
        <v>1676</v>
      </c>
      <c r="G28" s="21">
        <f t="shared" ref="G28" si="10">+F28*12</f>
        <v>20112</v>
      </c>
      <c r="H28" s="23">
        <f>32.59+130.36</f>
        <v>162.95000000000002</v>
      </c>
      <c r="I28" s="23">
        <f>8.94+35.78</f>
        <v>44.72</v>
      </c>
      <c r="J28" s="21">
        <v>0</v>
      </c>
      <c r="K28" s="21">
        <v>0</v>
      </c>
      <c r="L28" s="21">
        <f>SUM(H28:K28)</f>
        <v>207.67000000000002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30" x14ac:dyDescent="0.25">
      <c r="A29" s="15">
        <v>28</v>
      </c>
      <c r="B29" s="17" t="s">
        <v>62</v>
      </c>
      <c r="C29" s="18" t="s">
        <v>40</v>
      </c>
      <c r="D29" s="18" t="s">
        <v>41</v>
      </c>
      <c r="E29" s="22">
        <v>11</v>
      </c>
      <c r="F29" s="20">
        <v>1212</v>
      </c>
      <c r="G29" s="21">
        <f t="shared" si="0"/>
        <v>14544</v>
      </c>
      <c r="H29" s="23">
        <f>(F29/12)*2</f>
        <v>202</v>
      </c>
      <c r="I29" s="23">
        <f>(460/12)*2</f>
        <v>76.666666666666671</v>
      </c>
      <c r="J29" s="21">
        <v>0</v>
      </c>
      <c r="K29" s="21">
        <v>0</v>
      </c>
      <c r="L29" s="21">
        <f t="shared" si="9"/>
        <v>278.66666666666669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30" x14ac:dyDescent="0.25">
      <c r="A30" s="15">
        <v>29</v>
      </c>
      <c r="B30" s="17" t="s">
        <v>63</v>
      </c>
      <c r="C30" s="18" t="s">
        <v>40</v>
      </c>
      <c r="D30" s="18" t="s">
        <v>41</v>
      </c>
      <c r="E30" s="22">
        <v>11</v>
      </c>
      <c r="F30" s="20">
        <v>1212</v>
      </c>
      <c r="G30" s="21">
        <f t="shared" si="0"/>
        <v>14544</v>
      </c>
      <c r="H30" s="23">
        <f>(F30/12)*2</f>
        <v>202</v>
      </c>
      <c r="I30" s="23">
        <f>(460/12)*2</f>
        <v>76.666666666666671</v>
      </c>
      <c r="J30" s="21">
        <v>0</v>
      </c>
      <c r="K30" s="21">
        <v>0</v>
      </c>
      <c r="L30" s="21">
        <f t="shared" si="9"/>
        <v>278.66666666666669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30" x14ac:dyDescent="0.25">
      <c r="A31" s="15">
        <v>30</v>
      </c>
      <c r="B31" s="17" t="s">
        <v>64</v>
      </c>
      <c r="C31" s="18" t="s">
        <v>40</v>
      </c>
      <c r="D31" s="18" t="s">
        <v>41</v>
      </c>
      <c r="E31" s="25">
        <v>13</v>
      </c>
      <c r="F31" s="20">
        <v>1676</v>
      </c>
      <c r="G31" s="21">
        <f t="shared" si="0"/>
        <v>20112</v>
      </c>
      <c r="H31" s="23">
        <f>(F31/12)*2</f>
        <v>279.33333333333331</v>
      </c>
      <c r="I31" s="23">
        <f>(460/12)*2</f>
        <v>76.666666666666671</v>
      </c>
      <c r="J31" s="21">
        <v>0</v>
      </c>
      <c r="K31" s="21">
        <v>0</v>
      </c>
      <c r="L31" s="21">
        <f>SUM(H31:K31)</f>
        <v>356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22.5" customHeight="1" x14ac:dyDescent="0.25">
      <c r="A32" s="30" t="s">
        <v>65</v>
      </c>
      <c r="B32" s="31"/>
      <c r="C32" s="31"/>
      <c r="D32" s="31"/>
      <c r="E32" s="31"/>
      <c r="F32" s="32"/>
      <c r="G32" s="27">
        <f>SUM(G2:G31)</f>
        <v>747348</v>
      </c>
      <c r="H32" s="27">
        <f>SUM(H2:H31)</f>
        <v>10072.536666666669</v>
      </c>
      <c r="I32" s="27">
        <f>SUM(I2:I31)</f>
        <v>2254.0000000000005</v>
      </c>
      <c r="J32" s="27">
        <f t="shared" ref="J32:L32" si="11">SUM(J2:J31)</f>
        <v>0</v>
      </c>
      <c r="K32" s="27">
        <f t="shared" si="11"/>
        <v>0</v>
      </c>
      <c r="L32" s="27">
        <f t="shared" si="11"/>
        <v>12326.536666666665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</sheetData>
  <autoFilter ref="A1:L1" xr:uid="{00000000-0001-0000-0000-000000000000}"/>
  <mergeCells count="1">
    <mergeCell ref="A32:F3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28">
        <v>45351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13</v>
      </c>
      <c r="B2" s="2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15</v>
      </c>
      <c r="B3" s="2" t="s">
        <v>66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16</v>
      </c>
      <c r="B4" s="2" t="s">
        <v>67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17</v>
      </c>
      <c r="B5" s="8" t="s">
        <v>68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18</v>
      </c>
      <c r="B6" s="9" t="s">
        <v>69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10" t="s">
        <v>19</v>
      </c>
      <c r="B7" s="9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5" sqref="A1:B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1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11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25</v>
      </c>
      <c r="B3" s="12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Sara Jael Zurita Palma</cp:lastModifiedBy>
  <dcterms:created xsi:type="dcterms:W3CDTF">2011-04-19T14:26:13Z</dcterms:created>
  <dcterms:modified xsi:type="dcterms:W3CDTF">2024-03-14T17:37:17Z</dcterms:modified>
</cp:coreProperties>
</file>